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.cruz\Desktop\"/>
    </mc:Choice>
  </mc:AlternateContent>
  <xr:revisionPtr revIDLastSave="0" documentId="13_ncr:1_{34890AF3-4DA8-4D60-98B9-C8613651047D}" xr6:coauthVersionLast="45" xr6:coauthVersionMax="45" xr10:uidLastSave="{00000000-0000-0000-0000-000000000000}"/>
  <bookViews>
    <workbookView xWindow="-110" yWindow="-110" windowWidth="19420" windowHeight="10420" xr2:uid="{6DDF712B-B9E5-4827-A11C-2EAA1631D0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 s="1"/>
  <c r="D15" i="1" s="1"/>
  <c r="D36" i="1"/>
  <c r="D18" i="1"/>
  <c r="D3" i="1"/>
  <c r="D19" i="1" l="1"/>
  <c r="D20" i="1" s="1"/>
  <c r="D21" i="1" s="1"/>
  <c r="D17" i="1"/>
  <c r="D13" i="1"/>
  <c r="D22" i="1" l="1"/>
  <c r="D25" i="1" s="1"/>
  <c r="D31" i="1" s="1"/>
  <c r="D26" i="1" l="1"/>
  <c r="D35" i="1"/>
  <c r="D37" i="1" s="1"/>
  <c r="D30" i="1" l="1"/>
  <c r="D32" i="1" s="1"/>
</calcChain>
</file>

<file path=xl/sharedStrings.xml><?xml version="1.0" encoding="utf-8"?>
<sst xmlns="http://schemas.openxmlformats.org/spreadsheetml/2006/main" count="102" uniqueCount="75">
  <si>
    <t>Massa</t>
  </si>
  <si>
    <t>Peso</t>
  </si>
  <si>
    <t>Energia potencial</t>
  </si>
  <si>
    <t>J</t>
  </si>
  <si>
    <t>N</t>
  </si>
  <si>
    <t>m</t>
  </si>
  <si>
    <t>Razao de subida</t>
  </si>
  <si>
    <t>Angulo</t>
  </si>
  <si>
    <t>rad</t>
  </si>
  <si>
    <t>m/s</t>
  </si>
  <si>
    <t>s</t>
  </si>
  <si>
    <t>Distancia voada</t>
  </si>
  <si>
    <t>Arrasto</t>
  </si>
  <si>
    <t>Energia perdida com arrasto</t>
  </si>
  <si>
    <t>Energia total no escoamento</t>
  </si>
  <si>
    <t>Eficiencia da helice</t>
  </si>
  <si>
    <t>Eficiencia eletrica</t>
  </si>
  <si>
    <t>W</t>
  </si>
  <si>
    <t>Energia cinetica</t>
  </si>
  <si>
    <t>%</t>
  </si>
  <si>
    <t>Potencia eletrica media</t>
  </si>
  <si>
    <t>L/D na subida</t>
  </si>
  <si>
    <t>Altura de subida</t>
  </si>
  <si>
    <t>Tempo para subir</t>
  </si>
  <si>
    <t>graus</t>
  </si>
  <si>
    <t>Angulo de subida</t>
  </si>
  <si>
    <t>Input</t>
  </si>
  <si>
    <t>Energia na bat / tempo</t>
  </si>
  <si>
    <t>Energia pot + cinetica + arrasto</t>
  </si>
  <si>
    <t>Arrasto * distancia</t>
  </si>
  <si>
    <t>Altura / seno (angulo de subida) / ef. da traj</t>
  </si>
  <si>
    <t>Massa * 9.81</t>
  </si>
  <si>
    <t>Peso * altura</t>
  </si>
  <si>
    <t>Arc Seno (razao de subida / velocidade)</t>
  </si>
  <si>
    <t>Angulo * pi / 180</t>
  </si>
  <si>
    <t>Volts na bateria</t>
  </si>
  <si>
    <t>Corrente media</t>
  </si>
  <si>
    <t>mAh necessarios</t>
  </si>
  <si>
    <t>V</t>
  </si>
  <si>
    <t>C</t>
  </si>
  <si>
    <t>mA</t>
  </si>
  <si>
    <t>Potencia eletrica / Volts na bateria</t>
  </si>
  <si>
    <t>Energia bateria necessaria</t>
  </si>
  <si>
    <t>mAh</t>
  </si>
  <si>
    <t>Energia bateria necessaria / Volts *1000 / 3600</t>
  </si>
  <si>
    <t>A</t>
  </si>
  <si>
    <t>Kg</t>
  </si>
  <si>
    <t>Velocidade de voo</t>
  </si>
  <si>
    <t>Capacidade da bateria</t>
  </si>
  <si>
    <t>Taxa de descarga</t>
  </si>
  <si>
    <t>Reserva</t>
  </si>
  <si>
    <t>Corrente media / capacidade * 1000</t>
  </si>
  <si>
    <t>Tempo por voo</t>
  </si>
  <si>
    <t>min</t>
  </si>
  <si>
    <t>Voos possiveis</t>
  </si>
  <si>
    <t>Consumo por voo</t>
  </si>
  <si>
    <t>Consumo servo/RX</t>
  </si>
  <si>
    <t>Bateria</t>
  </si>
  <si>
    <t>Energia</t>
  </si>
  <si>
    <t>Subida</t>
  </si>
  <si>
    <t>-</t>
  </si>
  <si>
    <t>0.5 * Massa * Velocidade^2</t>
  </si>
  <si>
    <t>Eficiencia da trajetoria</t>
  </si>
  <si>
    <t>Tempo entre vos</t>
  </si>
  <si>
    <t>Consumo entre voos</t>
  </si>
  <si>
    <t>mAh necessarios + Consumo servos * tempo de voo / 60</t>
  </si>
  <si>
    <t>Consumo servo/RX * tempo entre voos / 60</t>
  </si>
  <si>
    <t>Capacidade / (consumo por voo + consumo entre voos)* (1-reserva/100)</t>
  </si>
  <si>
    <r>
      <t xml:space="preserve">Calculadora de subidas </t>
    </r>
    <r>
      <rPr>
        <b/>
        <sz val="8"/>
        <color theme="1"/>
        <rFont val="Calibri"/>
        <family val="2"/>
        <scheme val="minor"/>
      </rPr>
      <t>(valido para subidas nao verticais)</t>
    </r>
  </si>
  <si>
    <t>Lift</t>
  </si>
  <si>
    <t>Peso * cos (angulo)</t>
  </si>
  <si>
    <t>Lift / (L/D)</t>
  </si>
  <si>
    <t>Input (valores maiores que 0.5)</t>
  </si>
  <si>
    <t>Altura / tempo para subir</t>
  </si>
  <si>
    <t>Energia no escoamento / ef. helice /ef. eletrica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</si>
</sst>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" fontId="5" fillId="0" borderId="0" xfId="0" applyNumberFormat="1" applyFont="1" applyBorder="1" applyAlignment="1"/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F397-CD71-4819-8F56-22723EDFE126}">
  <dimension ref="B1:E38"/>
  <sheetViews>
    <sheetView showGridLines="0" tabSelected="1" workbookViewId="0">
      <selection activeCell="B1" sqref="B1:E1"/>
    </sheetView>
  </sheetViews>
  <sheetFormatPr defaultRowHeight="14.5" x14ac:dyDescent="0.35"/>
  <cols>
    <col min="2" max="2" width="25.1796875" style="3" bestFit="1" customWidth="1"/>
    <col min="3" max="3" width="62.36328125" style="1" bestFit="1" customWidth="1"/>
    <col min="4" max="4" width="12.26953125" style="1" bestFit="1" customWidth="1"/>
    <col min="5" max="5" width="7.81640625" style="2" bestFit="1" customWidth="1"/>
    <col min="7" max="7" width="24.81640625" bestFit="1" customWidth="1"/>
    <col min="8" max="8" width="9.7265625" bestFit="1" customWidth="1"/>
  </cols>
  <sheetData>
    <row r="1" spans="2:5" ht="29.5" x14ac:dyDescent="0.65">
      <c r="B1" s="4" t="s">
        <v>68</v>
      </c>
      <c r="C1" s="4"/>
      <c r="D1" s="4"/>
      <c r="E1" s="4"/>
    </row>
    <row r="2" spans="2:5" x14ac:dyDescent="0.35">
      <c r="B2" s="18" t="s">
        <v>0</v>
      </c>
      <c r="C2" s="5" t="s">
        <v>26</v>
      </c>
      <c r="D2" s="6">
        <v>0.3</v>
      </c>
      <c r="E2" s="7" t="s">
        <v>46</v>
      </c>
    </row>
    <row r="3" spans="2:5" x14ac:dyDescent="0.35">
      <c r="B3" s="17" t="s">
        <v>1</v>
      </c>
      <c r="C3" s="8" t="s">
        <v>31</v>
      </c>
      <c r="D3" s="9">
        <f>D2*9.8</f>
        <v>2.94</v>
      </c>
      <c r="E3" s="10" t="s">
        <v>4</v>
      </c>
    </row>
    <row r="4" spans="2:5" x14ac:dyDescent="0.35">
      <c r="B4" s="18" t="s">
        <v>22</v>
      </c>
      <c r="C4" s="5" t="s">
        <v>26</v>
      </c>
      <c r="D4" s="11">
        <v>60</v>
      </c>
      <c r="E4" s="7" t="s">
        <v>5</v>
      </c>
    </row>
    <row r="5" spans="2:5" x14ac:dyDescent="0.35">
      <c r="B5" s="18" t="s">
        <v>21</v>
      </c>
      <c r="C5" s="5" t="s">
        <v>72</v>
      </c>
      <c r="D5" s="11">
        <v>7</v>
      </c>
      <c r="E5" s="7" t="s">
        <v>60</v>
      </c>
    </row>
    <row r="6" spans="2:5" x14ac:dyDescent="0.35">
      <c r="B6" s="18" t="s">
        <v>52</v>
      </c>
      <c r="C6" s="5" t="s">
        <v>26</v>
      </c>
      <c r="D6" s="11">
        <v>5</v>
      </c>
      <c r="E6" s="7" t="s">
        <v>53</v>
      </c>
    </row>
    <row r="7" spans="2:5" x14ac:dyDescent="0.35">
      <c r="B7" s="18" t="s">
        <v>63</v>
      </c>
      <c r="C7" s="5" t="s">
        <v>26</v>
      </c>
      <c r="D7" s="11">
        <v>10</v>
      </c>
      <c r="E7" s="7" t="s">
        <v>53</v>
      </c>
    </row>
    <row r="8" spans="2:5" ht="35" customHeight="1" x14ac:dyDescent="0.35">
      <c r="B8" s="12" t="s">
        <v>59</v>
      </c>
      <c r="C8" s="12"/>
      <c r="D8" s="12"/>
      <c r="E8" s="12"/>
    </row>
    <row r="9" spans="2:5" x14ac:dyDescent="0.35">
      <c r="B9" s="18" t="s">
        <v>23</v>
      </c>
      <c r="C9" s="5" t="s">
        <v>26</v>
      </c>
      <c r="D9" s="11">
        <v>15</v>
      </c>
      <c r="E9" s="7" t="s">
        <v>10</v>
      </c>
    </row>
    <row r="10" spans="2:5" x14ac:dyDescent="0.35">
      <c r="B10" s="20" t="s">
        <v>6</v>
      </c>
      <c r="C10" s="21" t="s">
        <v>73</v>
      </c>
      <c r="D10" s="22">
        <f>D4/D9</f>
        <v>4</v>
      </c>
      <c r="E10" s="23" t="s">
        <v>9</v>
      </c>
    </row>
    <row r="11" spans="2:5" x14ac:dyDescent="0.35">
      <c r="B11" s="18" t="s">
        <v>47</v>
      </c>
      <c r="C11" s="5" t="s">
        <v>26</v>
      </c>
      <c r="D11" s="15">
        <v>8</v>
      </c>
      <c r="E11" s="7" t="s">
        <v>9</v>
      </c>
    </row>
    <row r="12" spans="2:5" x14ac:dyDescent="0.35">
      <c r="B12" s="17" t="s">
        <v>7</v>
      </c>
      <c r="C12" s="8" t="s">
        <v>33</v>
      </c>
      <c r="D12" s="13">
        <f>ASIN(D10/D11)</f>
        <v>0.52359877559829893</v>
      </c>
      <c r="E12" s="10" t="s">
        <v>8</v>
      </c>
    </row>
    <row r="13" spans="2:5" x14ac:dyDescent="0.35">
      <c r="B13" s="17" t="s">
        <v>25</v>
      </c>
      <c r="C13" s="8" t="s">
        <v>34</v>
      </c>
      <c r="D13" s="14">
        <f>D12*180/PI()</f>
        <v>30.000000000000004</v>
      </c>
      <c r="E13" s="10" t="s">
        <v>24</v>
      </c>
    </row>
    <row r="14" spans="2:5" x14ac:dyDescent="0.35">
      <c r="B14" s="18" t="s">
        <v>62</v>
      </c>
      <c r="C14" s="5" t="s">
        <v>26</v>
      </c>
      <c r="D14" s="11">
        <v>80</v>
      </c>
      <c r="E14" s="7" t="s">
        <v>19</v>
      </c>
    </row>
    <row r="15" spans="2:5" x14ac:dyDescent="0.35">
      <c r="B15" s="17" t="s">
        <v>11</v>
      </c>
      <c r="C15" s="8" t="s">
        <v>30</v>
      </c>
      <c r="D15" s="14">
        <f>D4/SIN(D12)/D14*100</f>
        <v>150</v>
      </c>
      <c r="E15" s="10" t="s">
        <v>5</v>
      </c>
    </row>
    <row r="16" spans="2:5" ht="39.5" customHeight="1" x14ac:dyDescent="0.35">
      <c r="B16" s="12" t="s">
        <v>58</v>
      </c>
      <c r="C16" s="12"/>
      <c r="D16" s="12"/>
      <c r="E16" s="12"/>
    </row>
    <row r="17" spans="2:5" x14ac:dyDescent="0.35">
      <c r="B17" s="17" t="s">
        <v>2</v>
      </c>
      <c r="C17" s="8" t="s">
        <v>32</v>
      </c>
      <c r="D17" s="14">
        <f>D4*D3</f>
        <v>176.4</v>
      </c>
      <c r="E17" s="10" t="s">
        <v>3</v>
      </c>
    </row>
    <row r="18" spans="2:5" x14ac:dyDescent="0.35">
      <c r="B18" s="17" t="s">
        <v>18</v>
      </c>
      <c r="C18" s="8" t="s">
        <v>61</v>
      </c>
      <c r="D18" s="9">
        <f>D11^2*D2/2</f>
        <v>9.6</v>
      </c>
      <c r="E18" s="10" t="s">
        <v>3</v>
      </c>
    </row>
    <row r="19" spans="2:5" x14ac:dyDescent="0.35">
      <c r="B19" s="17" t="s">
        <v>69</v>
      </c>
      <c r="C19" s="8" t="s">
        <v>70</v>
      </c>
      <c r="D19" s="9">
        <f>D3*COS(D12)</f>
        <v>2.5461146871262494</v>
      </c>
      <c r="E19" s="10" t="s">
        <v>4</v>
      </c>
    </row>
    <row r="20" spans="2:5" x14ac:dyDescent="0.35">
      <c r="B20" s="17" t="s">
        <v>12</v>
      </c>
      <c r="C20" s="8" t="s">
        <v>71</v>
      </c>
      <c r="D20" s="13">
        <f>D19/D5</f>
        <v>0.36373066958946421</v>
      </c>
      <c r="E20" s="10" t="s">
        <v>4</v>
      </c>
    </row>
    <row r="21" spans="2:5" x14ac:dyDescent="0.35">
      <c r="B21" s="17" t="s">
        <v>13</v>
      </c>
      <c r="C21" s="8" t="s">
        <v>29</v>
      </c>
      <c r="D21" s="14">
        <f>D20*D15</f>
        <v>54.559600438419629</v>
      </c>
      <c r="E21" s="10" t="s">
        <v>3</v>
      </c>
    </row>
    <row r="22" spans="2:5" x14ac:dyDescent="0.35">
      <c r="B22" s="17" t="s">
        <v>14</v>
      </c>
      <c r="C22" s="8" t="s">
        <v>28</v>
      </c>
      <c r="D22" s="14">
        <f>D21+D17+D18</f>
        <v>240.55960043841964</v>
      </c>
      <c r="E22" s="10" t="s">
        <v>3</v>
      </c>
    </row>
    <row r="23" spans="2:5" x14ac:dyDescent="0.35">
      <c r="B23" s="18" t="s">
        <v>15</v>
      </c>
      <c r="C23" s="5" t="s">
        <v>26</v>
      </c>
      <c r="D23" s="16">
        <v>65</v>
      </c>
      <c r="E23" s="7" t="s">
        <v>19</v>
      </c>
    </row>
    <row r="24" spans="2:5" x14ac:dyDescent="0.35">
      <c r="B24" s="18" t="s">
        <v>16</v>
      </c>
      <c r="C24" s="5" t="s">
        <v>26</v>
      </c>
      <c r="D24" s="16">
        <v>80</v>
      </c>
      <c r="E24" s="7" t="s">
        <v>19</v>
      </c>
    </row>
    <row r="25" spans="2:5" x14ac:dyDescent="0.35">
      <c r="B25" s="17" t="s">
        <v>42</v>
      </c>
      <c r="C25" s="8" t="s">
        <v>74</v>
      </c>
      <c r="D25" s="14">
        <f>D22/D24/D23/0.0001</f>
        <v>462.61461622773004</v>
      </c>
      <c r="E25" s="10" t="s">
        <v>3</v>
      </c>
    </row>
    <row r="26" spans="2:5" x14ac:dyDescent="0.35">
      <c r="B26" s="25" t="s">
        <v>20</v>
      </c>
      <c r="C26" s="8" t="s">
        <v>27</v>
      </c>
      <c r="D26" s="26">
        <f>D25/D9</f>
        <v>30.840974415182004</v>
      </c>
      <c r="E26" s="28" t="s">
        <v>17</v>
      </c>
    </row>
    <row r="27" spans="2:5" ht="35" customHeight="1" x14ac:dyDescent="0.35">
      <c r="B27" s="12" t="s">
        <v>57</v>
      </c>
      <c r="C27" s="12"/>
      <c r="D27" s="12"/>
      <c r="E27" s="12"/>
    </row>
    <row r="28" spans="2:5" x14ac:dyDescent="0.35">
      <c r="B28" s="18" t="s">
        <v>35</v>
      </c>
      <c r="C28" s="5" t="s">
        <v>26</v>
      </c>
      <c r="D28" s="5">
        <v>7.4</v>
      </c>
      <c r="E28" s="7" t="s">
        <v>38</v>
      </c>
    </row>
    <row r="29" spans="2:5" x14ac:dyDescent="0.35">
      <c r="B29" s="18" t="s">
        <v>48</v>
      </c>
      <c r="C29" s="5" t="s">
        <v>26</v>
      </c>
      <c r="D29" s="5">
        <v>300</v>
      </c>
      <c r="E29" s="7" t="s">
        <v>43</v>
      </c>
    </row>
    <row r="30" spans="2:5" x14ac:dyDescent="0.35">
      <c r="B30" s="25" t="s">
        <v>36</v>
      </c>
      <c r="C30" s="8" t="s">
        <v>41</v>
      </c>
      <c r="D30" s="27">
        <f>D26/D28</f>
        <v>4.1676992452948651</v>
      </c>
      <c r="E30" s="28" t="s">
        <v>45</v>
      </c>
    </row>
    <row r="31" spans="2:5" x14ac:dyDescent="0.35">
      <c r="B31" s="17" t="s">
        <v>37</v>
      </c>
      <c r="C31" s="8" t="s">
        <v>44</v>
      </c>
      <c r="D31" s="14">
        <f>D25/D28*1000/3600</f>
        <v>17.365413522061939</v>
      </c>
      <c r="E31" s="10" t="s">
        <v>43</v>
      </c>
    </row>
    <row r="32" spans="2:5" x14ac:dyDescent="0.35">
      <c r="B32" s="25" t="s">
        <v>49</v>
      </c>
      <c r="C32" s="8" t="s">
        <v>51</v>
      </c>
      <c r="D32" s="26">
        <f>D30/D29*1000</f>
        <v>13.892330817649549</v>
      </c>
      <c r="E32" s="28" t="s">
        <v>39</v>
      </c>
    </row>
    <row r="33" spans="2:5" x14ac:dyDescent="0.35">
      <c r="B33" s="18" t="s">
        <v>50</v>
      </c>
      <c r="C33" s="5" t="s">
        <v>26</v>
      </c>
      <c r="D33" s="5">
        <v>20</v>
      </c>
      <c r="E33" s="7" t="s">
        <v>19</v>
      </c>
    </row>
    <row r="34" spans="2:5" x14ac:dyDescent="0.35">
      <c r="B34" s="18" t="s">
        <v>56</v>
      </c>
      <c r="C34" s="5" t="s">
        <v>26</v>
      </c>
      <c r="D34" s="5">
        <v>170</v>
      </c>
      <c r="E34" s="7" t="s">
        <v>40</v>
      </c>
    </row>
    <row r="35" spans="2:5" x14ac:dyDescent="0.35">
      <c r="B35" s="17" t="s">
        <v>55</v>
      </c>
      <c r="C35" s="8" t="s">
        <v>65</v>
      </c>
      <c r="D35" s="14">
        <f>D31+D34*D6/60</f>
        <v>31.532080188728607</v>
      </c>
      <c r="E35" s="10" t="s">
        <v>40</v>
      </c>
    </row>
    <row r="36" spans="2:5" x14ac:dyDescent="0.35">
      <c r="B36" s="17" t="s">
        <v>64</v>
      </c>
      <c r="C36" s="8" t="s">
        <v>66</v>
      </c>
      <c r="D36" s="14">
        <f>D34*D7/60</f>
        <v>28.333333333333332</v>
      </c>
      <c r="E36" s="10" t="s">
        <v>40</v>
      </c>
    </row>
    <row r="37" spans="2:5" ht="23.5" customHeight="1" x14ac:dyDescent="0.55000000000000004">
      <c r="B37" s="25" t="s">
        <v>54</v>
      </c>
      <c r="C37" s="8" t="s">
        <v>67</v>
      </c>
      <c r="D37" s="24">
        <f>D29/(D35+D36)*(1-D33/100)</f>
        <v>4.0089926032425023</v>
      </c>
      <c r="E37" s="24"/>
    </row>
    <row r="38" spans="2:5" ht="14.5" customHeight="1" x14ac:dyDescent="0.55000000000000004">
      <c r="D38" s="19"/>
      <c r="E38" s="19"/>
    </row>
  </sheetData>
  <mergeCells count="5">
    <mergeCell ref="B1:E1"/>
    <mergeCell ref="B27:E27"/>
    <mergeCell ref="B16:E16"/>
    <mergeCell ref="B8:E8"/>
    <mergeCell ref="D37:E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Cruz</dc:creator>
  <cp:lastModifiedBy>Alexandre Cruz</cp:lastModifiedBy>
  <dcterms:created xsi:type="dcterms:W3CDTF">2020-12-18T09:07:02Z</dcterms:created>
  <dcterms:modified xsi:type="dcterms:W3CDTF">2020-12-21T10:54:59Z</dcterms:modified>
</cp:coreProperties>
</file>